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hristian\UmbauMontagen GmbH\Nischen_RW\"/>
    </mc:Choice>
  </mc:AlternateContent>
  <xr:revisionPtr revIDLastSave="0" documentId="13_ncr:1_{53DC3438-85FA-463F-B1AC-D44ACE5EE8E9}" xr6:coauthVersionLast="47" xr6:coauthVersionMax="47" xr10:uidLastSave="{00000000-0000-0000-0000-000000000000}"/>
  <bookViews>
    <workbookView xWindow="-120" yWindow="-120" windowWidth="29040" windowHeight="15720" xr2:uid="{D27B1362-810E-4580-9C78-831C05A9495E}"/>
  </bookViews>
  <sheets>
    <sheet name="Formular" sheetId="1" r:id="rId1"/>
    <sheet name="BaseValues" sheetId="2" state="hidden" r:id="rId2"/>
  </sheets>
  <definedNames>
    <definedName name="Anzahl">Formular!$C$31</definedName>
    <definedName name="Etappen">Formular!$B$21</definedName>
    <definedName name="Fahrkosten1">BaseValues!$F$2:$F$27</definedName>
    <definedName name="Fahrkosten2">BaseValues!$B$8</definedName>
    <definedName name="Kanton">Formular!$E$39</definedName>
    <definedName name="Laufmeter">Formular!$C$32</definedName>
    <definedName name="Marge">BaseValues!$L$5</definedName>
    <definedName name="Markup">BaseValues!$L$7</definedName>
    <definedName name="Montage1">BaseValues!$B$4</definedName>
    <definedName name="Montage2">BaseValues!$B$5</definedName>
    <definedName name="MwSt">BaseValues!$L$6</definedName>
    <definedName name="Platte">Formular!$C$29</definedName>
    <definedName name="PlatteEK">BaseValues!$B$3</definedName>
    <definedName name="PreisLM">BaseValues!$B$2</definedName>
    <definedName name="Steuer">Formular!$C$35</definedName>
    <definedName name="VorSteuer">Formular!$C$34</definedName>
    <definedName name="Zuschnitt1">BaseValues!$B$6</definedName>
    <definedName name="Zuschnitt2">BaseValues!$B$7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C34" i="1"/>
  <c r="A22" i="1"/>
  <c r="C27" i="1"/>
  <c r="C26" i="1"/>
  <c r="C25" i="1"/>
  <c r="C24" i="1"/>
  <c r="A27" i="1"/>
  <c r="A26" i="1"/>
  <c r="A25" i="1"/>
  <c r="A24" i="1"/>
  <c r="C23" i="1"/>
  <c r="C22" i="1"/>
  <c r="A23" i="1"/>
  <c r="C14" i="1"/>
  <c r="C13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" i="2"/>
  <c r="C35" i="1" l="1"/>
  <c r="C37" i="1" s="1"/>
  <c r="I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 Kreuzer</author>
  </authors>
  <commentList>
    <comment ref="D1" authorId="0" shapeId="0" xr:uid="{D8104113-B151-402E-8BAD-6E738E5A8645}">
      <text>
        <r>
          <rPr>
            <b/>
            <sz val="9"/>
            <color indexed="81"/>
            <rFont val="Tahoma"/>
            <charset val="1"/>
          </rPr>
          <t>Gregor Kreuzer:</t>
        </r>
        <r>
          <rPr>
            <sz val="9"/>
            <color indexed="81"/>
            <rFont val="Tahoma"/>
            <charset val="1"/>
          </rPr>
          <t xml:space="preserve">
Hin + Rückfahrt ab Wil SG</t>
        </r>
      </text>
    </comment>
  </commentList>
</comments>
</file>

<file path=xl/sharedStrings.xml><?xml version="1.0" encoding="utf-8"?>
<sst xmlns="http://schemas.openxmlformats.org/spreadsheetml/2006/main" count="105" uniqueCount="91">
  <si>
    <t>Kennzahl</t>
  </si>
  <si>
    <t>CHF</t>
  </si>
  <si>
    <t>Preis lm (höhe 64cm)</t>
  </si>
  <si>
    <t>Weitere Werte</t>
  </si>
  <si>
    <t>m2</t>
  </si>
  <si>
    <t>Höhe (m)</t>
  </si>
  <si>
    <t>Länge (m)</t>
  </si>
  <si>
    <t>Platte Einkauf</t>
  </si>
  <si>
    <t>Berechnete Werte</t>
  </si>
  <si>
    <t>Kosten Fahrt</t>
  </si>
  <si>
    <t>St. Gallen</t>
  </si>
  <si>
    <t>Thurgau</t>
  </si>
  <si>
    <t>Zürich</t>
  </si>
  <si>
    <t>Glarus</t>
  </si>
  <si>
    <t>Appenzell Ausserrhoden</t>
  </si>
  <si>
    <t>Appenzell Innerrhoden</t>
  </si>
  <si>
    <t>Aargau</t>
  </si>
  <si>
    <t>Basel‑Landschaft</t>
  </si>
  <si>
    <t>Basel‑Stadt</t>
  </si>
  <si>
    <t>Bern</t>
  </si>
  <si>
    <t>Freiburg</t>
  </si>
  <si>
    <t>Genf</t>
  </si>
  <si>
    <t>Jura</t>
  </si>
  <si>
    <t>Luzern</t>
  </si>
  <si>
    <t>Neuenburg</t>
  </si>
  <si>
    <t>Nidwalden</t>
  </si>
  <si>
    <t>Obwalden</t>
  </si>
  <si>
    <t>Schaffhausen</t>
  </si>
  <si>
    <t>Schwyz</t>
  </si>
  <si>
    <t>Solothurn</t>
  </si>
  <si>
    <t>Tessin</t>
  </si>
  <si>
    <t>Uri</t>
  </si>
  <si>
    <t>Valais / Wallis</t>
  </si>
  <si>
    <t>Vaud / Waadt</t>
  </si>
  <si>
    <t>Zug</t>
  </si>
  <si>
    <t>Graubünden</t>
  </si>
  <si>
    <t>Fahrkosten per Kanton</t>
  </si>
  <si>
    <t>Fahrkosten Zuschlag per Stück</t>
  </si>
  <si>
    <t>Montage single</t>
  </si>
  <si>
    <t>Montage multiple</t>
  </si>
  <si>
    <t>Avor + Zuschnitt single</t>
  </si>
  <si>
    <t>Avor + Zuschnitt multiple</t>
  </si>
  <si>
    <t>Zuschlag</t>
  </si>
  <si>
    <t>MwSt</t>
  </si>
  <si>
    <t>MBS Nischenrückwand HPL – 3040×640×8 mm</t>
  </si>
  <si>
    <t>Anzahl Küchen</t>
  </si>
  <si>
    <t>Stück:</t>
  </si>
  <si>
    <t>Laufmeter</t>
  </si>
  <si>
    <t>lm:</t>
  </si>
  <si>
    <t>Mehr als 2 reduziert den Einzelpreis</t>
  </si>
  <si>
    <t>MwSt:</t>
  </si>
  <si>
    <t>Preis:</t>
  </si>
  <si>
    <t>Total Preis:</t>
  </si>
  <si>
    <t>Wähle in welchem Kanton die Montage stattfindet:</t>
  </si>
  <si>
    <t>Bemerkungen:</t>
  </si>
  <si>
    <t>Nischenrückwand EXPRESS</t>
  </si>
  <si>
    <t>931 Tiffany Plamky</t>
  </si>
  <si>
    <t>FENIX NTM 0751 Rosso Jaipur</t>
  </si>
  <si>
    <t>FENIX NTM 0748 Beige Arizona</t>
  </si>
  <si>
    <t>FENIX NTM 0750 Verde Comodoro</t>
  </si>
  <si>
    <t>FENIX NTM 0725 Grigio Efeso</t>
  </si>
  <si>
    <t>FENIX NTM 0720 Nero Ingo</t>
  </si>
  <si>
    <t>FENIX NTM 0032 Bianco Kos</t>
  </si>
  <si>
    <t>FENIX NTM 0029 Bianco Malè</t>
  </si>
  <si>
    <t>0028 R Bianco Nube matt</t>
  </si>
  <si>
    <t>0028 LU Bianco Nube glanz</t>
  </si>
  <si>
    <t>932 Liberty Plamky</t>
  </si>
  <si>
    <t>5069 Trama Gold PLUS+ MET</t>
  </si>
  <si>
    <t>5072 Plissé Bronze PLUS+ MET</t>
  </si>
  <si>
    <t>5075 Golden Grid PLUS+ MET</t>
  </si>
  <si>
    <t>5570 White Flakes Touch</t>
  </si>
  <si>
    <t>6121 Quartzite Plamky</t>
  </si>
  <si>
    <t>5572 Cascais</t>
  </si>
  <si>
    <t xml:space="preserve">max. Höhe 640mm. Höher auf Anfrage </t>
  </si>
  <si>
    <t>Welche Platte soll es sein:</t>
  </si>
  <si>
    <t>Lieferadresse</t>
  </si>
  <si>
    <t>Rechnungsaddresse</t>
  </si>
  <si>
    <t>Rechnungsadresse ist gleich wie Lieferadresse</t>
  </si>
  <si>
    <t>Interne Referenz (Rechnung / Buchhaltung)</t>
  </si>
  <si>
    <t>Kontaktperson (intern)</t>
  </si>
  <si>
    <t>Bauleitung vor Ort</t>
  </si>
  <si>
    <t>Zugang/Schlüssenbox</t>
  </si>
  <si>
    <t>Anzahl Etappen</t>
  </si>
  <si>
    <t>Maximum ist 3 - mehr auf Anfrage</t>
  </si>
  <si>
    <t>Mark-up (Etappen)</t>
  </si>
  <si>
    <t xml:space="preserve">Strasse &amp; Nummer: </t>
  </si>
  <si>
    <t xml:space="preserve">PLZ &amp; Ort: </t>
  </si>
  <si>
    <t xml:space="preserve">Name: </t>
  </si>
  <si>
    <t xml:space="preserve">Telefonnummer: </t>
  </si>
  <si>
    <t xml:space="preserve">Code: </t>
  </si>
  <si>
    <t xml:space="preserve">Bitte Eintragen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</si>
</sst>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dd\.mm\.yyyy;@"/>
    <numFmt numFmtId="166" formatCode="0.000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164" fontId="0" fillId="2" borderId="2" xfId="1" applyNumberFormat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0" borderId="0" xfId="1" applyFont="1" applyBorder="1" applyProtection="1"/>
    <xf numFmtId="43" fontId="0" fillId="0" borderId="0" xfId="1" applyFont="1" applyProtection="1"/>
    <xf numFmtId="43" fontId="5" fillId="0" borderId="1" xfId="1" applyFont="1" applyBorder="1" applyProtection="1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164" fontId="0" fillId="2" borderId="4" xfId="1" applyNumberFormat="1" applyFont="1" applyFill="1" applyBorder="1" applyAlignment="1" applyProtection="1">
      <alignment horizontal="left" vertical="center"/>
      <protection locked="0"/>
    </xf>
    <xf numFmtId="164" fontId="0" fillId="2" borderId="5" xfId="1" applyNumberFormat="1" applyFont="1" applyFill="1" applyBorder="1" applyAlignment="1" applyProtection="1">
      <alignment horizontal="left" vertical="center"/>
      <protection locked="0"/>
    </xf>
    <xf numFmtId="164" fontId="0" fillId="0" borderId="0" xfId="1" applyNumberFormat="1" applyFont="1" applyFill="1" applyBorder="1" applyAlignment="1" applyProtection="1">
      <alignment horizontal="left" vertical="center"/>
      <protection locked="0"/>
    </xf>
    <xf numFmtId="165" fontId="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6" fontId="0" fillId="0" borderId="0" xfId="2" applyNumberFormat="1" applyFont="1" applyProtection="1"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vertic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8"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4</xdr:col>
      <xdr:colOff>2675864</xdr:colOff>
      <xdr:row>5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BA47BA7-9781-A699-62AE-4A43BC62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6"/>
          <a:ext cx="5544546" cy="10763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0D7F-1069-4248-AA1E-75CDC6378244}">
  <dimension ref="A1:F44"/>
  <sheetViews>
    <sheetView showGridLines="0" tabSelected="1" view="pageLayout" topLeftCell="A5" zoomScale="112" zoomScaleNormal="100" zoomScalePageLayoutView="112" workbookViewId="0">
      <selection activeCell="E39" sqref="E39"/>
    </sheetView>
  </sheetViews>
  <sheetFormatPr baseColWidth="10" defaultColWidth="9.140625" defaultRowHeight="15" x14ac:dyDescent="0.25"/>
  <cols>
    <col min="1" max="1" width="17.85546875" style="1" customWidth="1"/>
    <col min="2" max="2" width="6.7109375" style="1" customWidth="1"/>
    <col min="3" max="3" width="13.140625" style="1" customWidth="1"/>
    <col min="4" max="4" width="2.28515625" style="1" customWidth="1"/>
    <col min="5" max="5" width="38" style="1" customWidth="1"/>
    <col min="6" max="6" width="5.7109375" style="1" customWidth="1"/>
    <col min="7" max="7" width="2.7109375" style="1" customWidth="1"/>
    <col min="8" max="16384" width="9.140625" style="1"/>
  </cols>
  <sheetData>
    <row r="1" spans="1:5" x14ac:dyDescent="0.25">
      <c r="A1"/>
      <c r="B1"/>
      <c r="C1"/>
      <c r="D1"/>
      <c r="E1"/>
    </row>
    <row r="2" spans="1:5" x14ac:dyDescent="0.25">
      <c r="A2"/>
      <c r="B2"/>
      <c r="C2"/>
      <c r="D2"/>
      <c r="E2"/>
    </row>
    <row r="3" spans="1:5" x14ac:dyDescent="0.25">
      <c r="A3"/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21" x14ac:dyDescent="0.35">
      <c r="A7" s="15" t="s">
        <v>44</v>
      </c>
      <c r="B7" s="13"/>
      <c r="C7" s="13"/>
      <c r="D7"/>
      <c r="E7"/>
    </row>
    <row r="8" spans="1:5" ht="9" customHeight="1" x14ac:dyDescent="0.35">
      <c r="A8" s="15"/>
      <c r="B8" s="13"/>
      <c r="C8" s="13"/>
      <c r="D8"/>
      <c r="E8"/>
    </row>
    <row r="9" spans="1:5" ht="15" customHeight="1" x14ac:dyDescent="0.25">
      <c r="A9" t="s">
        <v>75</v>
      </c>
      <c r="C9" s="9" t="s">
        <v>85</v>
      </c>
      <c r="D9" s="18" t="s">
        <v>90</v>
      </c>
      <c r="E9" s="19"/>
    </row>
    <row r="10" spans="1:5" ht="15" customHeight="1" x14ac:dyDescent="0.25">
      <c r="A10" s="7"/>
      <c r="B10"/>
      <c r="C10" s="9" t="s">
        <v>86</v>
      </c>
      <c r="D10" s="18" t="s">
        <v>90</v>
      </c>
      <c r="E10" s="19"/>
    </row>
    <row r="11" spans="1:5" ht="15" customHeight="1" x14ac:dyDescent="0.25">
      <c r="A11" s="7"/>
      <c r="B11"/>
      <c r="C11" s="9"/>
      <c r="D11" s="9"/>
      <c r="E11" s="9"/>
    </row>
    <row r="12" spans="1:5" ht="15" customHeight="1" x14ac:dyDescent="0.25">
      <c r="A12" t="s">
        <v>76</v>
      </c>
      <c r="B12" s="24" t="b">
        <v>0</v>
      </c>
      <c r="C12" s="14" t="s">
        <v>77</v>
      </c>
    </row>
    <row r="13" spans="1:5" ht="15" customHeight="1" x14ac:dyDescent="0.25">
      <c r="A13" s="7"/>
      <c r="B13"/>
      <c r="C13" s="9" t="str">
        <f>IF($B$12, "", "Strasse &amp; Nummer: ")</f>
        <v xml:space="preserve">Strasse &amp; Nummer: </v>
      </c>
      <c r="D13" s="20" t="s">
        <v>90</v>
      </c>
      <c r="E13" s="20"/>
    </row>
    <row r="14" spans="1:5" ht="15" customHeight="1" x14ac:dyDescent="0.25">
      <c r="A14" s="7"/>
      <c r="B14"/>
      <c r="C14" s="9" t="str">
        <f>IF($B$12, "", "PLZ &amp; Ort: ")</f>
        <v xml:space="preserve">PLZ &amp; Ort: </v>
      </c>
      <c r="D14" s="20" t="s">
        <v>90</v>
      </c>
      <c r="E14" s="20"/>
    </row>
    <row r="15" spans="1:5" ht="15" customHeight="1" x14ac:dyDescent="0.25">
      <c r="A15" s="7"/>
      <c r="B15"/>
      <c r="C15" s="9"/>
      <c r="D15" s="9"/>
      <c r="E15" s="9"/>
    </row>
    <row r="16" spans="1:5" ht="15" customHeight="1" x14ac:dyDescent="0.25">
      <c r="A16" t="s">
        <v>78</v>
      </c>
      <c r="B16"/>
      <c r="C16" s="9"/>
      <c r="D16" s="20" t="s">
        <v>90</v>
      </c>
      <c r="E16" s="20"/>
    </row>
    <row r="17" spans="1:5" ht="15" customHeight="1" x14ac:dyDescent="0.25">
      <c r="A17" t="s">
        <v>79</v>
      </c>
      <c r="B17"/>
      <c r="C17" s="9" t="s">
        <v>87</v>
      </c>
      <c r="D17" s="20" t="s">
        <v>90</v>
      </c>
      <c r="E17" s="20"/>
    </row>
    <row r="18" spans="1:5" ht="15" customHeight="1" x14ac:dyDescent="0.25">
      <c r="A18" t="s">
        <v>80</v>
      </c>
      <c r="B18"/>
      <c r="C18" s="9" t="s">
        <v>88</v>
      </c>
      <c r="D18" s="20" t="s">
        <v>90</v>
      </c>
      <c r="E18" s="20"/>
    </row>
    <row r="19" spans="1:5" ht="15" customHeight="1" x14ac:dyDescent="0.25">
      <c r="A19" t="s">
        <v>81</v>
      </c>
      <c r="B19"/>
      <c r="C19" s="9" t="s">
        <v>89</v>
      </c>
      <c r="D19" s="20" t="s">
        <v>90</v>
      </c>
      <c r="E19" s="20"/>
    </row>
    <row r="20" spans="1:5" ht="15" customHeight="1" x14ac:dyDescent="0.25">
      <c r="A20"/>
      <c r="B20"/>
      <c r="C20" s="9"/>
      <c r="D20" s="9"/>
      <c r="E20" s="9"/>
    </row>
    <row r="21" spans="1:5" ht="15" customHeight="1" x14ac:dyDescent="0.25">
      <c r="A21" t="s">
        <v>82</v>
      </c>
      <c r="B21" s="2">
        <v>1</v>
      </c>
      <c r="D21" s="23" t="s">
        <v>83</v>
      </c>
      <c r="E21" s="23"/>
    </row>
    <row r="22" spans="1:5" ht="15" customHeight="1" x14ac:dyDescent="0.25">
      <c r="A22" t="str">
        <f>IF(OR($B$21=0, $B$21="", $B$21&gt;3), "","Etappe 1 - Massaufnahmen ab")</f>
        <v>Etappe 1 - Massaufnahmen ab</v>
      </c>
      <c r="B22"/>
      <c r="C22" s="9" t="str">
        <f>IF(OR($B$21=0, $B$21="", $B$21&gt;3), "","Datum: ")</f>
        <v xml:space="preserve">Datum: </v>
      </c>
      <c r="D22" s="21" t="s">
        <v>90</v>
      </c>
      <c r="E22" s="21"/>
    </row>
    <row r="23" spans="1:5" ht="15" customHeight="1" x14ac:dyDescent="0.25">
      <c r="A23" t="str">
        <f>IF(OR($B$21=0, $B$21="", $B$21&gt;3), "","Etappe 1 - Montage ab")</f>
        <v>Etappe 1 - Montage ab</v>
      </c>
      <c r="B23"/>
      <c r="C23" s="9" t="str">
        <f>IF(OR($B$21=0, $B$21="", $B$21&gt;3), "","Datum: ")</f>
        <v xml:space="preserve">Datum: </v>
      </c>
      <c r="D23" s="21" t="s">
        <v>90</v>
      </c>
      <c r="E23" s="21"/>
    </row>
    <row r="24" spans="1:5" ht="15" customHeight="1" x14ac:dyDescent="0.25">
      <c r="A24" t="str">
        <f>IF(AND($B$21&lt;4,$B$21&gt;1), "Etappe 2 - Massaufnahmen ab","")</f>
        <v/>
      </c>
      <c r="B24"/>
      <c r="C24" s="9" t="str">
        <f>IF(AND($B$21&lt;4,$B$21&gt;1), "Datum: ","")</f>
        <v/>
      </c>
      <c r="D24" s="22"/>
      <c r="E24" s="22"/>
    </row>
    <row r="25" spans="1:5" ht="15" customHeight="1" x14ac:dyDescent="0.25">
      <c r="A25" t="str">
        <f>IF(AND($B$21&lt;4,$B$21&gt;1), "Etappe 2 - Montage ab","")</f>
        <v/>
      </c>
      <c r="B25"/>
      <c r="C25" s="9" t="str">
        <f>IF(AND($B$21&lt;4,$B$21&gt;1), "Datum: ","")</f>
        <v/>
      </c>
      <c r="D25" s="22"/>
      <c r="E25" s="22"/>
    </row>
    <row r="26" spans="1:5" ht="15" customHeight="1" x14ac:dyDescent="0.25">
      <c r="A26" t="str">
        <f>IF(AND($B$21&lt;4,$B$21&gt;2), "Etappe 3 - Massaufnahmen ab","")</f>
        <v/>
      </c>
      <c r="B26"/>
      <c r="C26" s="9" t="str">
        <f>IF(AND($B$21&lt;4,$B$21&gt;2), "Datum: ","")</f>
        <v/>
      </c>
      <c r="D26" s="22"/>
      <c r="E26" s="22"/>
    </row>
    <row r="27" spans="1:5" ht="15" customHeight="1" x14ac:dyDescent="0.25">
      <c r="A27" t="str">
        <f>IF(AND($B$21&lt;4,$B$21&gt;2), "Etappe 3 - Montage ab","")</f>
        <v/>
      </c>
      <c r="B27"/>
      <c r="C27" s="9" t="str">
        <f>IF(AND($B$21&lt;4,$B$21&gt;2), "Datum: ","")</f>
        <v/>
      </c>
      <c r="D27" s="22"/>
      <c r="E27" s="22"/>
    </row>
    <row r="28" spans="1:5" ht="13.5" customHeight="1" x14ac:dyDescent="0.35">
      <c r="B28" s="13"/>
      <c r="C28" s="13"/>
      <c r="D28"/>
      <c r="E28"/>
    </row>
    <row r="29" spans="1:5" ht="20.25" customHeight="1" x14ac:dyDescent="0.35">
      <c r="A29" s="8" t="s">
        <v>74</v>
      </c>
      <c r="B29" s="13"/>
      <c r="C29" s="36"/>
      <c r="D29" s="37"/>
      <c r="E29" s="38"/>
    </row>
    <row r="30" spans="1:5" x14ac:dyDescent="0.25">
      <c r="A30"/>
      <c r="B30"/>
      <c r="C30"/>
      <c r="D30"/>
      <c r="E30"/>
    </row>
    <row r="31" spans="1:5" x14ac:dyDescent="0.25">
      <c r="A31" t="s">
        <v>45</v>
      </c>
      <c r="B31" s="9" t="s">
        <v>46</v>
      </c>
      <c r="C31" s="2">
        <v>5</v>
      </c>
      <c r="D31"/>
      <c r="E31" t="s">
        <v>49</v>
      </c>
    </row>
    <row r="32" spans="1:5" x14ac:dyDescent="0.25">
      <c r="A32" t="s">
        <v>47</v>
      </c>
      <c r="B32" s="9" t="s">
        <v>48</v>
      </c>
      <c r="C32" s="3">
        <v>50</v>
      </c>
      <c r="D32"/>
      <c r="E32" t="s">
        <v>73</v>
      </c>
    </row>
    <row r="33" spans="1:6" x14ac:dyDescent="0.25">
      <c r="A33"/>
      <c r="B33"/>
      <c r="C33"/>
      <c r="D33"/>
      <c r="E33"/>
    </row>
    <row r="34" spans="1:6" x14ac:dyDescent="0.25">
      <c r="A34" t="s">
        <v>51</v>
      </c>
      <c r="B34" s="9" t="s">
        <v>1</v>
      </c>
      <c r="C34" s="4">
        <f>IF(OR(Platte="",Kanton="",Etappen="", Etappen&gt;3, Etappen=0),0,IF(OR(Anzahl=0,Anzahl="", Laufmeter=0,Laufmeter=""),"",(1+Marge*(((1+Markup)^Etappen)))*(SUM(Fahrkosten1)*Etappen+(Laufmeter * PreisLM)+Anzahl*(IF($C$31=1,Montage1+Zuschnitt1,Montage2+Zuschnitt2+Fahrkosten2)))))</f>
        <v>0</v>
      </c>
      <c r="D34"/>
      <c r="E34" s="10"/>
    </row>
    <row r="35" spans="1:6" x14ac:dyDescent="0.25">
      <c r="A35" t="s">
        <v>50</v>
      </c>
      <c r="B35" s="9" t="s">
        <v>1</v>
      </c>
      <c r="C35" s="4">
        <f>IF(OR(Anzahl=0,Anzahl="", Laufmeter=0,Laufmeter=""),"",VorSteuer*MwSt)</f>
        <v>0</v>
      </c>
      <c r="D35"/>
      <c r="E35"/>
    </row>
    <row r="36" spans="1:6" x14ac:dyDescent="0.25">
      <c r="A36"/>
      <c r="B36" s="9"/>
      <c r="C36" s="5"/>
      <c r="D36"/>
      <c r="E36"/>
    </row>
    <row r="37" spans="1:6" ht="16.5" thickBot="1" x14ac:dyDescent="0.3">
      <c r="A37" s="11" t="s">
        <v>52</v>
      </c>
      <c r="B37" s="12" t="s">
        <v>1</v>
      </c>
      <c r="C37" s="6">
        <f>IF(OR(Anzahl=0,Anzahl="", Laufmeter=0,Laufmeter=""),"",VorSteuer+Steuer)</f>
        <v>0</v>
      </c>
      <c r="D37"/>
      <c r="E37"/>
    </row>
    <row r="38" spans="1:6" ht="15.75" thickTop="1" x14ac:dyDescent="0.25">
      <c r="A38"/>
      <c r="B38"/>
      <c r="C38"/>
      <c r="D38"/>
      <c r="E38"/>
    </row>
    <row r="39" spans="1:6" ht="20.25" customHeight="1" x14ac:dyDescent="0.25">
      <c r="A39" s="8" t="s">
        <v>53</v>
      </c>
      <c r="B39"/>
      <c r="C39"/>
      <c r="D39"/>
      <c r="E39" s="39"/>
    </row>
    <row r="40" spans="1:6" x14ac:dyDescent="0.25">
      <c r="A40"/>
      <c r="B40"/>
      <c r="C40"/>
      <c r="D40"/>
      <c r="E40"/>
    </row>
    <row r="41" spans="1:6" x14ac:dyDescent="0.25">
      <c r="A41" t="s">
        <v>54</v>
      </c>
      <c r="B41"/>
      <c r="C41"/>
      <c r="D41"/>
      <c r="E41"/>
    </row>
    <row r="42" spans="1:6" x14ac:dyDescent="0.25">
      <c r="A42" s="16" t="s">
        <v>90</v>
      </c>
      <c r="B42" s="17"/>
      <c r="C42" s="17"/>
      <c r="D42" s="17"/>
      <c r="E42" s="17"/>
      <c r="F42" s="17"/>
    </row>
    <row r="43" spans="1:6" x14ac:dyDescent="0.25">
      <c r="A43" s="16"/>
      <c r="B43" s="17"/>
      <c r="C43" s="17"/>
      <c r="D43" s="17"/>
      <c r="E43" s="17"/>
      <c r="F43" s="17"/>
    </row>
    <row r="44" spans="1:6" x14ac:dyDescent="0.25">
      <c r="A44" s="16"/>
      <c r="B44" s="17"/>
      <c r="C44" s="17"/>
      <c r="D44" s="17"/>
      <c r="E44" s="17"/>
      <c r="F44" s="17"/>
    </row>
  </sheetData>
  <sheetProtection algorithmName="SHA-512" hashValue="C7EqrMMoE9BcLMWEh0/mcgSYfDDjqKOaQiBHyvWEejZ41mWS3XXZ2lDnpvGIi1mQ6C6qUa9SlQNU71Tgo8Ro4w==" saltValue="GqfGARBrqNGSCe6sQeeDpw==" spinCount="100000" sheet="1" objects="1" scenarios="1" selectLockedCells="1"/>
  <mergeCells count="17">
    <mergeCell ref="D26:E26"/>
    <mergeCell ref="A42:F44"/>
    <mergeCell ref="C29:E29"/>
    <mergeCell ref="D9:E9"/>
    <mergeCell ref="D10:E10"/>
    <mergeCell ref="D13:E13"/>
    <mergeCell ref="D14:E14"/>
    <mergeCell ref="D16:E16"/>
    <mergeCell ref="D17:E17"/>
    <mergeCell ref="D18:E18"/>
    <mergeCell ref="D19:E19"/>
    <mergeCell ref="D23:E23"/>
    <mergeCell ref="D27:E27"/>
    <mergeCell ref="D21:E21"/>
    <mergeCell ref="D22:E22"/>
    <mergeCell ref="D24:E24"/>
    <mergeCell ref="D25:E25"/>
  </mergeCells>
  <conditionalFormatting sqref="B21">
    <cfRule type="expression" dxfId="7" priority="3">
      <formula>OR($B$21=0, $B$21&gt;3)</formula>
    </cfRule>
  </conditionalFormatting>
  <conditionalFormatting sqref="C29">
    <cfRule type="expression" dxfId="6" priority="12">
      <formula>""=C29</formula>
    </cfRule>
  </conditionalFormatting>
  <conditionalFormatting sqref="D13:E14">
    <cfRule type="expression" dxfId="5" priority="10">
      <formula>$B$12=FALSE</formula>
    </cfRule>
  </conditionalFormatting>
  <conditionalFormatting sqref="D16:E19">
    <cfRule type="expression" dxfId="4" priority="6">
      <formula>$B$12=FALSE</formula>
    </cfRule>
  </conditionalFormatting>
  <conditionalFormatting sqref="D22:E23">
    <cfRule type="expression" dxfId="3" priority="4">
      <formula>AND($B$21&gt;0, $B$21&lt;4)</formula>
    </cfRule>
  </conditionalFormatting>
  <conditionalFormatting sqref="D24:E25">
    <cfRule type="expression" dxfId="2" priority="1">
      <formula>AND($B$21&gt;1,$B$21&lt;4)</formula>
    </cfRule>
  </conditionalFormatting>
  <conditionalFormatting sqref="D26:E27">
    <cfRule type="expression" dxfId="1" priority="2">
      <formula>$B$21=3</formula>
    </cfRule>
  </conditionalFormatting>
  <conditionalFormatting sqref="E39">
    <cfRule type="expression" dxfId="0" priority="11">
      <formula>$E$39=""</formula>
    </cfRule>
  </conditionalFormatting>
  <pageMargins left="0.7" right="0.7" top="0.75" bottom="0.75" header="0.3" footer="0.3"/>
  <pageSetup paperSize="9" orientation="portrait" r:id="rId1"/>
  <headerFooter>
    <oddHeader xml:space="preserve">&amp;CChristian Weishaupt
UmbauMontagen GmbH&amp;R
</oddHeader>
    <oddFooter>&amp;R
Tel. 078 715 16 00 
Weishaupt.christian@outlook.com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9DF282-A6EE-4BC0-9102-AB8AD95522D5}">
          <x14:formula1>
            <xm:f>BaseValues!$D$2:$D$27</xm:f>
          </x14:formula1>
          <xm:sqref>E39</xm:sqref>
        </x14:dataValidation>
        <x14:dataValidation type="list" allowBlank="1" showInputMessage="1" showErrorMessage="1" xr:uid="{E6A2AA03-2F05-4558-86CC-075391F81631}">
          <x14:formula1>
            <xm:f>BaseValues!$N$2:$N$100</xm:f>
          </x14:formula1>
          <xm:sqref>C29:E29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14B9-FF48-46F8-9C62-6A0F5CFEB9D7}">
  <dimension ref="A1:P27"/>
  <sheetViews>
    <sheetView topLeftCell="Q1" workbookViewId="0">
      <selection sqref="A1:P1048576"/>
    </sheetView>
  </sheetViews>
  <sheetFormatPr baseColWidth="10" defaultColWidth="9.140625" defaultRowHeight="15" x14ac:dyDescent="0.25"/>
  <cols>
    <col min="1" max="1" width="28.28515625" style="29" hidden="1" customWidth="1"/>
    <col min="2" max="2" width="12.85546875" style="30" hidden="1" customWidth="1"/>
    <col min="3" max="3" width="3.140625" style="1" hidden="1" customWidth="1"/>
    <col min="4" max="4" width="30" style="1" hidden="1" customWidth="1"/>
    <col min="5" max="5" width="9.140625" style="1" hidden="1" customWidth="1"/>
    <col min="6" max="7" width="7.5703125" style="1" hidden="1" customWidth="1"/>
    <col min="8" max="8" width="16.28515625" style="1" hidden="1" customWidth="1"/>
    <col min="9" max="10" width="9.140625" style="1" hidden="1" customWidth="1"/>
    <col min="11" max="11" width="17.7109375" style="1" hidden="1" customWidth="1"/>
    <col min="12" max="16" width="9.140625" style="1" hidden="1" customWidth="1"/>
    <col min="17" max="17" width="9.140625" style="1" customWidth="1"/>
    <col min="18" max="16384" width="9.140625" style="1"/>
  </cols>
  <sheetData>
    <row r="1" spans="1:14" s="27" customFormat="1" x14ac:dyDescent="0.25">
      <c r="A1" s="25" t="s">
        <v>0</v>
      </c>
      <c r="B1" s="26" t="s">
        <v>1</v>
      </c>
      <c r="D1" s="28" t="s">
        <v>36</v>
      </c>
      <c r="E1" s="28" t="s">
        <v>1</v>
      </c>
      <c r="H1" s="27" t="s">
        <v>8</v>
      </c>
      <c r="K1" s="27" t="s">
        <v>3</v>
      </c>
      <c r="N1" s="27" t="s">
        <v>55</v>
      </c>
    </row>
    <row r="2" spans="1:14" x14ac:dyDescent="0.25">
      <c r="A2" s="29" t="s">
        <v>2</v>
      </c>
      <c r="B2" s="30">
        <v>69</v>
      </c>
      <c r="D2" s="31" t="s">
        <v>10</v>
      </c>
      <c r="E2" s="31">
        <v>160</v>
      </c>
      <c r="F2" s="1">
        <f>IF(Formular!$E$39=BaseValues!D2,BaseValues!E2,0)</f>
        <v>0</v>
      </c>
      <c r="H2" s="1" t="s">
        <v>9</v>
      </c>
      <c r="I2" s="1">
        <f>SUM($F$2:$F$27)</f>
        <v>0</v>
      </c>
      <c r="K2" s="1" t="s">
        <v>4</v>
      </c>
      <c r="L2" s="1">
        <v>3.9216000000000002</v>
      </c>
      <c r="N2" s="1" t="s">
        <v>65</v>
      </c>
    </row>
    <row r="3" spans="1:14" x14ac:dyDescent="0.25">
      <c r="A3" s="29" t="s">
        <v>7</v>
      </c>
      <c r="B3" s="30">
        <v>390</v>
      </c>
      <c r="D3" s="31" t="s">
        <v>11</v>
      </c>
      <c r="E3" s="31">
        <v>160</v>
      </c>
      <c r="F3" s="1">
        <f>IF(Formular!$E$39=BaseValues!D3,BaseValues!E3,0)</f>
        <v>0</v>
      </c>
      <c r="K3" s="1" t="s">
        <v>5</v>
      </c>
      <c r="L3" s="1">
        <v>1.29</v>
      </c>
      <c r="N3" s="1" t="s">
        <v>64</v>
      </c>
    </row>
    <row r="4" spans="1:14" x14ac:dyDescent="0.25">
      <c r="A4" s="29" t="s">
        <v>38</v>
      </c>
      <c r="B4" s="30">
        <v>360</v>
      </c>
      <c r="D4" s="31" t="s">
        <v>12</v>
      </c>
      <c r="E4" s="31">
        <v>220</v>
      </c>
      <c r="F4" s="1">
        <f>IF(Formular!$E$39=BaseValues!D4,BaseValues!E4,0)</f>
        <v>0</v>
      </c>
      <c r="K4" s="1" t="s">
        <v>6</v>
      </c>
      <c r="L4" s="1">
        <v>3.04</v>
      </c>
      <c r="N4" s="1" t="s">
        <v>63</v>
      </c>
    </row>
    <row r="5" spans="1:14" x14ac:dyDescent="0.25">
      <c r="A5" s="29" t="s">
        <v>39</v>
      </c>
      <c r="B5" s="30">
        <v>200</v>
      </c>
      <c r="D5" s="31" t="s">
        <v>13</v>
      </c>
      <c r="E5" s="31">
        <v>220</v>
      </c>
      <c r="F5" s="1">
        <f>IF(Formular!$E$39=BaseValues!D5,BaseValues!E5,0)</f>
        <v>0</v>
      </c>
      <c r="K5" s="1" t="s">
        <v>42</v>
      </c>
      <c r="L5" s="32">
        <v>0.3</v>
      </c>
      <c r="N5" s="1" t="s">
        <v>62</v>
      </c>
    </row>
    <row r="6" spans="1:14" x14ac:dyDescent="0.25">
      <c r="A6" s="29" t="s">
        <v>40</v>
      </c>
      <c r="B6" s="30">
        <v>200</v>
      </c>
      <c r="D6" s="31" t="s">
        <v>14</v>
      </c>
      <c r="E6" s="31">
        <v>180</v>
      </c>
      <c r="F6" s="1">
        <f>IF(Formular!$E$39=BaseValues!D6,BaseValues!E6,0)</f>
        <v>0</v>
      </c>
      <c r="K6" s="1" t="s">
        <v>43</v>
      </c>
      <c r="L6" s="33">
        <v>8.1000000000000003E-2</v>
      </c>
      <c r="N6" s="1" t="s">
        <v>61</v>
      </c>
    </row>
    <row r="7" spans="1:14" x14ac:dyDescent="0.25">
      <c r="A7" s="29" t="s">
        <v>41</v>
      </c>
      <c r="B7" s="30">
        <v>150</v>
      </c>
      <c r="D7" s="31" t="s">
        <v>15</v>
      </c>
      <c r="E7" s="31">
        <v>180</v>
      </c>
      <c r="F7" s="1">
        <f>IF(Formular!$E$39=BaseValues!D7,BaseValues!E7,0)</f>
        <v>0</v>
      </c>
      <c r="K7" s="1" t="s">
        <v>84</v>
      </c>
      <c r="L7" s="32">
        <v>0.1</v>
      </c>
      <c r="N7" s="1" t="s">
        <v>60</v>
      </c>
    </row>
    <row r="8" spans="1:14" x14ac:dyDescent="0.25">
      <c r="A8" s="29" t="s">
        <v>37</v>
      </c>
      <c r="B8" s="30">
        <v>30</v>
      </c>
      <c r="D8" s="31" t="s">
        <v>16</v>
      </c>
      <c r="E8" s="31">
        <v>280</v>
      </c>
      <c r="F8" s="1">
        <f>IF(Formular!$E$39=BaseValues!D8,BaseValues!E8,0)</f>
        <v>0</v>
      </c>
      <c r="N8" s="1" t="s">
        <v>58</v>
      </c>
    </row>
    <row r="9" spans="1:14" x14ac:dyDescent="0.25">
      <c r="D9" s="31" t="s">
        <v>17</v>
      </c>
      <c r="E9" s="31">
        <v>320</v>
      </c>
      <c r="F9" s="1">
        <f>IF(Formular!$E$39=BaseValues!D9,BaseValues!E9,0)</f>
        <v>0</v>
      </c>
      <c r="N9" s="1" t="s">
        <v>59</v>
      </c>
    </row>
    <row r="10" spans="1:14" x14ac:dyDescent="0.25">
      <c r="D10" s="31" t="s">
        <v>18</v>
      </c>
      <c r="E10" s="31">
        <v>320</v>
      </c>
      <c r="F10" s="1">
        <f>IF(Formular!$E$39=BaseValues!D10,BaseValues!E10,0)</f>
        <v>0</v>
      </c>
      <c r="N10" s="34" t="s">
        <v>57</v>
      </c>
    </row>
    <row r="11" spans="1:14" x14ac:dyDescent="0.25">
      <c r="D11" s="31" t="s">
        <v>19</v>
      </c>
      <c r="E11" s="31">
        <v>300</v>
      </c>
      <c r="F11" s="1">
        <f>IF(Formular!$E$39=BaseValues!D11,BaseValues!E11,0)</f>
        <v>0</v>
      </c>
      <c r="N11" s="34" t="s">
        <v>56</v>
      </c>
    </row>
    <row r="12" spans="1:14" x14ac:dyDescent="0.25">
      <c r="D12" s="31" t="s">
        <v>20</v>
      </c>
      <c r="E12" s="31">
        <v>340</v>
      </c>
      <c r="F12" s="1">
        <f>IF(Formular!$E$39=BaseValues!D12,BaseValues!E12,0)</f>
        <v>0</v>
      </c>
      <c r="N12" s="34" t="s">
        <v>66</v>
      </c>
    </row>
    <row r="13" spans="1:14" x14ac:dyDescent="0.25">
      <c r="D13" s="31" t="s">
        <v>21</v>
      </c>
      <c r="E13" s="31">
        <v>420</v>
      </c>
      <c r="F13" s="1">
        <f>IF(Formular!$E$39=BaseValues!D13,BaseValues!E13,0)</f>
        <v>0</v>
      </c>
      <c r="N13" s="34" t="s">
        <v>67</v>
      </c>
    </row>
    <row r="14" spans="1:14" x14ac:dyDescent="0.25">
      <c r="D14" s="31" t="s">
        <v>22</v>
      </c>
      <c r="E14" s="31">
        <v>380</v>
      </c>
      <c r="F14" s="1">
        <f>IF(Formular!$E$39=BaseValues!D14,BaseValues!E14,0)</f>
        <v>0</v>
      </c>
      <c r="K14" s="35">
        <f>Marge*(((1+Markup)^Etappen))</f>
        <v>0.33</v>
      </c>
      <c r="N14" s="34" t="s">
        <v>68</v>
      </c>
    </row>
    <row r="15" spans="1:14" x14ac:dyDescent="0.25">
      <c r="D15" s="31" t="s">
        <v>23</v>
      </c>
      <c r="E15" s="31">
        <v>280</v>
      </c>
      <c r="F15" s="1">
        <f>IF(Formular!$E$39=BaseValues!D15,BaseValues!E15,0)</f>
        <v>0</v>
      </c>
      <c r="N15" s="34" t="s">
        <v>69</v>
      </c>
    </row>
    <row r="16" spans="1:14" x14ac:dyDescent="0.25">
      <c r="D16" s="31" t="s">
        <v>24</v>
      </c>
      <c r="E16" s="31">
        <v>360</v>
      </c>
      <c r="F16" s="1">
        <f>IF(Formular!$E$39=BaseValues!D16,BaseValues!E16,0)</f>
        <v>0</v>
      </c>
      <c r="N16" s="34" t="s">
        <v>70</v>
      </c>
    </row>
    <row r="17" spans="4:14" x14ac:dyDescent="0.25">
      <c r="D17" s="31" t="s">
        <v>25</v>
      </c>
      <c r="E17" s="31">
        <v>260</v>
      </c>
      <c r="F17" s="1">
        <f>IF(Formular!$E$39=BaseValues!D17,BaseValues!E17,0)</f>
        <v>0</v>
      </c>
      <c r="N17" s="34" t="s">
        <v>71</v>
      </c>
    </row>
    <row r="18" spans="4:14" x14ac:dyDescent="0.25">
      <c r="D18" s="31" t="s">
        <v>26</v>
      </c>
      <c r="E18" s="31">
        <v>260</v>
      </c>
      <c r="F18" s="1">
        <f>IF(Formular!$E$39=BaseValues!D18,BaseValues!E18,0)</f>
        <v>0</v>
      </c>
      <c r="N18" s="34" t="s">
        <v>72</v>
      </c>
    </row>
    <row r="19" spans="4:14" x14ac:dyDescent="0.25">
      <c r="D19" s="31" t="s">
        <v>27</v>
      </c>
      <c r="E19" s="31">
        <v>300</v>
      </c>
      <c r="F19" s="1">
        <f>IF(Formular!$E$39=BaseValues!D19,BaseValues!E19,0)</f>
        <v>0</v>
      </c>
    </row>
    <row r="20" spans="4:14" x14ac:dyDescent="0.25">
      <c r="D20" s="31" t="s">
        <v>28</v>
      </c>
      <c r="E20" s="31">
        <v>240</v>
      </c>
      <c r="F20" s="1">
        <f>IF(Formular!$E$39=BaseValues!D20,BaseValues!E20,0)</f>
        <v>0</v>
      </c>
    </row>
    <row r="21" spans="4:14" x14ac:dyDescent="0.25">
      <c r="D21" s="31" t="s">
        <v>29</v>
      </c>
      <c r="E21" s="31">
        <v>300</v>
      </c>
      <c r="F21" s="1">
        <f>IF(Formular!$E$39=BaseValues!D21,BaseValues!E21,0)</f>
        <v>0</v>
      </c>
    </row>
    <row r="22" spans="4:14" x14ac:dyDescent="0.25">
      <c r="D22" s="31" t="s">
        <v>30</v>
      </c>
      <c r="E22" s="31">
        <v>440</v>
      </c>
      <c r="F22" s="1">
        <f>IF(Formular!$E$39=BaseValues!D22,BaseValues!E22,0)</f>
        <v>0</v>
      </c>
    </row>
    <row r="23" spans="4:14" x14ac:dyDescent="0.25">
      <c r="D23" s="31" t="s">
        <v>31</v>
      </c>
      <c r="E23" s="31">
        <v>280</v>
      </c>
      <c r="F23" s="1">
        <f>IF(Formular!$E$39=BaseValues!D23,BaseValues!E23,0)</f>
        <v>0</v>
      </c>
    </row>
    <row r="24" spans="4:14" x14ac:dyDescent="0.25">
      <c r="D24" s="31" t="s">
        <v>32</v>
      </c>
      <c r="E24" s="31">
        <v>400</v>
      </c>
      <c r="F24" s="1">
        <f>IF(Formular!$E$39=BaseValues!D24,BaseValues!E24,0)</f>
        <v>0</v>
      </c>
    </row>
    <row r="25" spans="4:14" x14ac:dyDescent="0.25">
      <c r="D25" s="31" t="s">
        <v>33</v>
      </c>
      <c r="E25" s="31">
        <v>380</v>
      </c>
      <c r="F25" s="1">
        <f>IF(Formular!$E$39=BaseValues!D25,BaseValues!E25,0)</f>
        <v>0</v>
      </c>
    </row>
    <row r="26" spans="4:14" x14ac:dyDescent="0.25">
      <c r="D26" s="31" t="s">
        <v>34</v>
      </c>
      <c r="E26" s="31">
        <v>260</v>
      </c>
      <c r="F26" s="1">
        <f>IF(Formular!$E$39=BaseValues!D26,BaseValues!E26,0)</f>
        <v>0</v>
      </c>
    </row>
    <row r="27" spans="4:14" x14ac:dyDescent="0.25">
      <c r="D27" s="31" t="s">
        <v>35</v>
      </c>
      <c r="E27" s="31">
        <v>300</v>
      </c>
      <c r="F27" s="1">
        <f>IF(Formular!$E$39=BaseValues!D27,BaseValues!E27,0)</f>
        <v>0</v>
      </c>
    </row>
  </sheetData>
  <sheetProtection algorithmName="SHA-512" hashValue="UFrymitD1WtxYj9FKcHmCB4HQREB7VzQd5dpDf2qJYzudsXnKDtTjWqGZeRLNmVAMM/LrnLiA8WP55h3k2UYXQ==" saltValue="yYxus2NvsvSagIRczqD6qQ==" spinCount="100000" sheet="1" selectLockedCells="1" selectUnlockedCell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Formular</vt:lpstr>
      <vt:lpstr>BaseValues</vt:lpstr>
      <vt:lpstr>Anzahl</vt:lpstr>
      <vt:lpstr>Etappen</vt:lpstr>
      <vt:lpstr>Fahrkosten1</vt:lpstr>
      <vt:lpstr>Fahrkosten2</vt:lpstr>
      <vt:lpstr>Kanton</vt:lpstr>
      <vt:lpstr>Laufmeter</vt:lpstr>
      <vt:lpstr>Marge</vt:lpstr>
      <vt:lpstr>Markup</vt:lpstr>
      <vt:lpstr>Montage1</vt:lpstr>
      <vt:lpstr>Montage2</vt:lpstr>
      <vt:lpstr>MwSt</vt:lpstr>
      <vt:lpstr>Platte</vt:lpstr>
      <vt:lpstr>PlatteEK</vt:lpstr>
      <vt:lpstr>PreisLM</vt:lpstr>
      <vt:lpstr>Steuer</vt:lpstr>
      <vt:lpstr>VorSteuer</vt:lpstr>
      <vt:lpstr>Zuschnitt1</vt:lpstr>
      <vt:lpstr>Zuschnitt2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Kreuzer</dc:creator>
  <cp:lastModifiedBy>lydia hager</cp:lastModifiedBy>
  <cp:lastPrinted>2026-02-10T15:48:41Z</cp:lastPrinted>
  <dcterms:created xsi:type="dcterms:W3CDTF">2026-01-29T19:55:35Z</dcterms:created>
  <dcterms:modified xsi:type="dcterms:W3CDTF">2026-02-10T15:49:25Z</dcterms:modified>
</cp:coreProperties>
</file>